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2420" windowHeight="10056" activeTab="0"/>
  </bookViews>
  <sheets>
    <sheet name="Procedura di calcolo" sheetId="1" r:id="rId1"/>
    <sheet name="Note esplicative" sheetId="2" r:id="rId2"/>
  </sheets>
  <definedNames>
    <definedName name="_xlnm.Print_Area" localSheetId="0">'Procedura di calcolo'!$B$2:$J$97</definedName>
  </definedNames>
  <calcPr fullCalcOnLoad="1"/>
</workbook>
</file>

<file path=xl/sharedStrings.xml><?xml version="1.0" encoding="utf-8"?>
<sst xmlns="http://schemas.openxmlformats.org/spreadsheetml/2006/main" count="54" uniqueCount="52">
  <si>
    <t>Primi ingressi</t>
  </si>
  <si>
    <t>N° giornate</t>
  </si>
  <si>
    <t>Medie</t>
  </si>
  <si>
    <t>Media flusso stagionale</t>
  </si>
  <si>
    <t>(media flusso feriale + media flusso festivo + media flusso stagionale)</t>
  </si>
  <si>
    <t>Mfl    =</t>
  </si>
  <si>
    <t>Posti a sedere ritenuti congrui (Pco)   =</t>
  </si>
  <si>
    <t xml:space="preserve">Pco   = </t>
  </si>
  <si>
    <t>Δ   =</t>
  </si>
  <si>
    <t>Posti a sedere ammissibili residui (Δ)   =</t>
  </si>
  <si>
    <t>Soglia della media dei flussi (Mfl) per i posti a sedere a forfait</t>
  </si>
  <si>
    <t>Parametri prestabiliti</t>
  </si>
  <si>
    <t>Quantità di posti a sedere attributi a forfait, fino alla soglia S</t>
  </si>
  <si>
    <t>Superficie sciabile</t>
  </si>
  <si>
    <t>Parametro prestabilito</t>
  </si>
  <si>
    <t xml:space="preserve">Indice di concentrazione posti a sedere per ettaro </t>
  </si>
  <si>
    <t>Parte dell'esponente della funzione (equivale a 1/6,6 periodico)</t>
  </si>
  <si>
    <t>« dato da inserire »</t>
  </si>
  <si>
    <t>Posti a sedere esistenti (P)  =</t>
  </si>
  <si>
    <t>→        Δ   =</t>
  </si>
  <si>
    <t xml:space="preserve"> </t>
  </si>
  <si>
    <t>LA PRESENTE PROCEDURA DI CALCOLO È FINALIZZATA A DETERMINARE L'ADEGUATEZZA DEL RAPPORTO TRA I POSTI A SEDERE ESISTENTI E QUELLI DI PROGETTO ALL'INTERNO DELLE STRUTTURE RISTORATIVE NELLE AREE SCIABILI, OVVERO DI BAR, CHIOSCHI, SKIBAR E LOCALI PER RISTORAZIONE.
I DATI RICHIESTI PER IL CALCOLO DI VERIFICA AUTOMATICO DEI POSTI AMMISSIBILI RESIDUI NELL'AREA SCIABILE SONO UNICAMENTE QUELLI DA INSERIRE NELLE CELLE ATTIVE CON SFONDO NERO.</t>
  </si>
  <si>
    <t>(completa saturazione)</t>
  </si>
  <si>
    <r>
      <t xml:space="preserve">A) </t>
    </r>
    <r>
      <rPr>
        <b/>
        <u val="single"/>
        <sz val="13"/>
        <rFont val="Arial"/>
        <family val="2"/>
      </rPr>
      <t>DIMENSIONAMENTO DEI POSTI A SEDERE PER FLUSSI</t>
    </r>
    <r>
      <rPr>
        <b/>
        <sz val="13"/>
        <rFont val="Arial"/>
        <family val="0"/>
      </rPr>
      <t xml:space="preserve">       </t>
    </r>
    <r>
      <rPr>
        <b/>
        <i/>
        <sz val="13"/>
        <rFont val="Arial"/>
        <family val="0"/>
      </rPr>
      <t>(CRITERIO DINAMICO)</t>
    </r>
  </si>
  <si>
    <r>
      <t>1° FASE:</t>
    </r>
    <r>
      <rPr>
        <b/>
        <sz val="13"/>
        <color indexed="12"/>
        <rFont val="Arial"/>
        <family val="0"/>
      </rPr>
      <t xml:space="preserve">    Calcolo della Media dei flussi (Mfl)</t>
    </r>
  </si>
  <si>
    <r>
      <t>«</t>
    </r>
    <r>
      <rPr>
        <sz val="9.1"/>
        <rFont val="Arial"/>
        <family val="0"/>
      </rPr>
      <t xml:space="preserve">  </t>
    </r>
    <r>
      <rPr>
        <sz val="13"/>
        <rFont val="Arial"/>
        <family val="0"/>
      </rPr>
      <t>dati da inserire  »</t>
    </r>
  </si>
  <si>
    <r>
      <t>Media flusso feriale</t>
    </r>
    <r>
      <rPr>
        <sz val="13"/>
        <rFont val="Arial"/>
        <family val="0"/>
      </rPr>
      <t xml:space="preserve">  (Lunedì ÷ Sabato)  </t>
    </r>
  </si>
  <si>
    <r>
      <t>Media flusso festivo</t>
    </r>
    <r>
      <rPr>
        <sz val="13"/>
        <rFont val="Arial"/>
        <family val="0"/>
      </rPr>
      <t xml:space="preserve"> (Domenica)  </t>
    </r>
  </si>
  <si>
    <r>
      <t>2° FASE:</t>
    </r>
    <r>
      <rPr>
        <b/>
        <sz val="13"/>
        <color indexed="12"/>
        <rFont val="Arial"/>
        <family val="0"/>
      </rPr>
      <t xml:space="preserve">   Calcolo dei  Posti a sedere per flussi (Pfl)</t>
    </r>
  </si>
  <si>
    <r>
      <t xml:space="preserve">Pfl  =  C + (Mfl - S) </t>
    </r>
    <r>
      <rPr>
        <b/>
        <vertAlign val="superscript"/>
        <sz val="13"/>
        <color indexed="12"/>
        <rFont val="Arial"/>
        <family val="0"/>
      </rPr>
      <t>(1 - X)</t>
    </r>
  </si>
  <si>
    <r>
      <t xml:space="preserve">se   (Mfl - S)  &lt;  0     </t>
    </r>
    <r>
      <rPr>
        <b/>
        <sz val="16"/>
        <color indexed="12"/>
        <rFont val="Arial"/>
        <family val="2"/>
      </rPr>
      <t>→</t>
    </r>
    <r>
      <rPr>
        <b/>
        <sz val="13"/>
        <color indexed="12"/>
        <rFont val="Arial"/>
        <family val="0"/>
      </rPr>
      <t xml:space="preserve">      Pfl = C</t>
    </r>
  </si>
  <si>
    <r>
      <t>S</t>
    </r>
    <r>
      <rPr>
        <sz val="13"/>
        <rFont val="Arial"/>
        <family val="0"/>
      </rPr>
      <t xml:space="preserve"> =</t>
    </r>
  </si>
  <si>
    <r>
      <t>C</t>
    </r>
    <r>
      <rPr>
        <sz val="13"/>
        <rFont val="Arial"/>
        <family val="0"/>
      </rPr>
      <t xml:space="preserve"> =</t>
    </r>
  </si>
  <si>
    <r>
      <t xml:space="preserve">x </t>
    </r>
    <r>
      <rPr>
        <sz val="13"/>
        <rFont val="Arial"/>
        <family val="0"/>
      </rPr>
      <t>=</t>
    </r>
  </si>
  <si>
    <r>
      <t xml:space="preserve">B) </t>
    </r>
    <r>
      <rPr>
        <b/>
        <u val="single"/>
        <sz val="13"/>
        <rFont val="Arial"/>
        <family val="2"/>
      </rPr>
      <t>DIMENSIONAMENTO DEI POSTI A SEDERE PER ESTENSIONE</t>
    </r>
    <r>
      <rPr>
        <b/>
        <sz val="13"/>
        <rFont val="Arial"/>
        <family val="0"/>
      </rPr>
      <t xml:space="preserve">       </t>
    </r>
    <r>
      <rPr>
        <b/>
        <i/>
        <sz val="13"/>
        <rFont val="Arial"/>
        <family val="0"/>
      </rPr>
      <t>(CRITERIO STATICO)</t>
    </r>
  </si>
  <si>
    <r>
      <t>p/ha</t>
    </r>
    <r>
      <rPr>
        <sz val="13"/>
        <rFont val="Arial"/>
        <family val="0"/>
      </rPr>
      <t xml:space="preserve"> =</t>
    </r>
  </si>
  <si>
    <r>
      <t>ha</t>
    </r>
    <r>
      <rPr>
        <sz val="13"/>
        <rFont val="Arial"/>
        <family val="0"/>
      </rPr>
      <t xml:space="preserve"> =</t>
    </r>
  </si>
  <si>
    <r>
      <t xml:space="preserve">C) </t>
    </r>
    <r>
      <rPr>
        <b/>
        <u val="single"/>
        <sz val="13"/>
        <rFont val="Arial"/>
        <family val="2"/>
      </rPr>
      <t>INDIVIDUAZIONE DEI POSTI A SEDERE RITENUTI CONGRUI PER L'AREA SCIABILE</t>
    </r>
  </si>
  <si>
    <r>
      <t xml:space="preserve">se   </t>
    </r>
    <r>
      <rPr>
        <b/>
        <sz val="13"/>
        <color indexed="12"/>
        <rFont val="Arial"/>
        <family val="0"/>
      </rPr>
      <t>Pfl</t>
    </r>
    <r>
      <rPr>
        <sz val="13"/>
        <rFont val="Arial"/>
        <family val="0"/>
      </rPr>
      <t xml:space="preserve">  </t>
    </r>
    <r>
      <rPr>
        <b/>
        <sz val="13"/>
        <rFont val="Arial"/>
        <family val="0"/>
      </rPr>
      <t>&gt;</t>
    </r>
    <r>
      <rPr>
        <sz val="13"/>
        <rFont val="Arial"/>
        <family val="0"/>
      </rPr>
      <t xml:space="preserve">  </t>
    </r>
    <r>
      <rPr>
        <b/>
        <sz val="13"/>
        <color indexed="10"/>
        <rFont val="Arial"/>
        <family val="0"/>
      </rPr>
      <t>Pes</t>
    </r>
  </si>
  <si>
    <r>
      <t xml:space="preserve">→ </t>
    </r>
    <r>
      <rPr>
        <b/>
        <sz val="13"/>
        <color indexed="17"/>
        <rFont val="Arial"/>
        <family val="0"/>
      </rPr>
      <t xml:space="preserve">      Pco</t>
    </r>
    <r>
      <rPr>
        <b/>
        <sz val="13"/>
        <rFont val="Arial"/>
        <family val="0"/>
      </rPr>
      <t xml:space="preserve">   =</t>
    </r>
  </si>
  <si>
    <r>
      <t xml:space="preserve">  </t>
    </r>
    <r>
      <rPr>
        <b/>
        <sz val="13"/>
        <color indexed="12"/>
        <rFont val="Arial"/>
        <family val="0"/>
      </rPr>
      <t>Pfl</t>
    </r>
  </si>
  <si>
    <r>
      <t xml:space="preserve">se   </t>
    </r>
    <r>
      <rPr>
        <b/>
        <sz val="13"/>
        <color indexed="12"/>
        <rFont val="Arial"/>
        <family val="0"/>
      </rPr>
      <t>Pfl</t>
    </r>
    <r>
      <rPr>
        <sz val="13"/>
        <rFont val="Arial"/>
        <family val="0"/>
      </rPr>
      <t xml:space="preserve">  </t>
    </r>
    <r>
      <rPr>
        <b/>
        <sz val="13"/>
        <rFont val="Arial"/>
        <family val="0"/>
      </rPr>
      <t>&lt;</t>
    </r>
    <r>
      <rPr>
        <sz val="13"/>
        <rFont val="Arial"/>
        <family val="0"/>
      </rPr>
      <t xml:space="preserve">  </t>
    </r>
    <r>
      <rPr>
        <b/>
        <sz val="13"/>
        <color indexed="10"/>
        <rFont val="Arial"/>
        <family val="0"/>
      </rPr>
      <t>Pes</t>
    </r>
  </si>
  <si>
    <r>
      <t>→</t>
    </r>
    <r>
      <rPr>
        <b/>
        <sz val="13"/>
        <color indexed="17"/>
        <rFont val="Arial"/>
        <family val="0"/>
      </rPr>
      <t xml:space="preserve">       Pco</t>
    </r>
    <r>
      <rPr>
        <sz val="13"/>
        <rFont val="Arial"/>
        <family val="0"/>
      </rPr>
      <t xml:space="preserve">   </t>
    </r>
    <r>
      <rPr>
        <b/>
        <sz val="13"/>
        <rFont val="Arial"/>
        <family val="0"/>
      </rPr>
      <t>=</t>
    </r>
  </si>
  <si>
    <r>
      <t>(</t>
    </r>
    <r>
      <rPr>
        <b/>
        <sz val="13"/>
        <color indexed="12"/>
        <rFont val="Arial"/>
        <family val="0"/>
      </rPr>
      <t xml:space="preserve">Pfl </t>
    </r>
    <r>
      <rPr>
        <b/>
        <sz val="13"/>
        <color indexed="8"/>
        <rFont val="Arial"/>
        <family val="0"/>
      </rPr>
      <t xml:space="preserve">+ </t>
    </r>
    <r>
      <rPr>
        <b/>
        <sz val="13"/>
        <color indexed="10"/>
        <rFont val="Arial"/>
        <family val="0"/>
      </rPr>
      <t>Pes</t>
    </r>
    <r>
      <rPr>
        <sz val="13"/>
        <color indexed="8"/>
        <rFont val="Arial"/>
        <family val="2"/>
      </rPr>
      <t>)</t>
    </r>
  </si>
  <si>
    <r>
      <t xml:space="preserve">D)  </t>
    </r>
    <r>
      <rPr>
        <b/>
        <u val="single"/>
        <sz val="13"/>
        <rFont val="Arial"/>
        <family val="2"/>
      </rPr>
      <t>VERIFICA DEI POSTI A SEDERE AMMISSIBILI RESIDUI</t>
    </r>
    <r>
      <rPr>
        <b/>
        <sz val="13"/>
        <rFont val="Arial"/>
        <family val="0"/>
      </rPr>
      <t xml:space="preserve"> </t>
    </r>
  </si>
  <si>
    <r>
      <t xml:space="preserve">se   </t>
    </r>
    <r>
      <rPr>
        <b/>
        <sz val="13"/>
        <color indexed="17"/>
        <rFont val="Arial"/>
        <family val="0"/>
      </rPr>
      <t>Pco</t>
    </r>
    <r>
      <rPr>
        <sz val="13"/>
        <rFont val="Arial"/>
        <family val="0"/>
      </rPr>
      <t xml:space="preserve">  </t>
    </r>
    <r>
      <rPr>
        <b/>
        <sz val="13"/>
        <rFont val="Arial"/>
        <family val="0"/>
      </rPr>
      <t>&gt;</t>
    </r>
    <r>
      <rPr>
        <sz val="13"/>
        <rFont val="Arial"/>
        <family val="0"/>
      </rPr>
      <t xml:space="preserve">  </t>
    </r>
    <r>
      <rPr>
        <b/>
        <sz val="13"/>
        <color indexed="63"/>
        <rFont val="Arial"/>
        <family val="2"/>
      </rPr>
      <t>P</t>
    </r>
  </si>
  <si>
    <r>
      <t xml:space="preserve">  </t>
    </r>
    <r>
      <rPr>
        <b/>
        <sz val="13"/>
        <color indexed="17"/>
        <rFont val="Arial"/>
        <family val="0"/>
      </rPr>
      <t>Pco</t>
    </r>
    <r>
      <rPr>
        <b/>
        <sz val="13"/>
        <color indexed="12"/>
        <rFont val="Arial"/>
        <family val="0"/>
      </rPr>
      <t xml:space="preserve"> - </t>
    </r>
    <r>
      <rPr>
        <b/>
        <sz val="13"/>
        <color indexed="63"/>
        <rFont val="Arial"/>
        <family val="2"/>
      </rPr>
      <t>P</t>
    </r>
  </si>
  <si>
    <r>
      <t xml:space="preserve">se   </t>
    </r>
    <r>
      <rPr>
        <b/>
        <sz val="13"/>
        <color indexed="17"/>
        <rFont val="Arial"/>
        <family val="0"/>
      </rPr>
      <t>Pco</t>
    </r>
    <r>
      <rPr>
        <sz val="13"/>
        <rFont val="Arial"/>
        <family val="0"/>
      </rPr>
      <t xml:space="preserve">  </t>
    </r>
    <r>
      <rPr>
        <b/>
        <sz val="13"/>
        <rFont val="Arial"/>
        <family val="0"/>
      </rPr>
      <t>&lt;</t>
    </r>
    <r>
      <rPr>
        <sz val="13"/>
        <rFont val="Arial"/>
        <family val="0"/>
      </rPr>
      <t xml:space="preserve">  </t>
    </r>
    <r>
      <rPr>
        <b/>
        <sz val="13"/>
        <color indexed="63"/>
        <rFont val="Arial"/>
        <family val="2"/>
      </rPr>
      <t>P</t>
    </r>
  </si>
  <si>
    <t>Mfl   =</t>
  </si>
  <si>
    <t>FORMULA PARAMETRICA
DI CUI ALL'ALLEGATO B DELLA DELIBERAZIONE DELLA G.P. N. 3047 DI DATA 23 DICEMBRE 2010</t>
  </si>
  <si>
    <t xml:space="preserve">Posti a sedere per estensione (Pes)  =   </t>
  </si>
  <si>
    <t>ha * p/ha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</si>
</sst>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Pes   =&quot;\ \ \ \ \ \ 0\ \ \ "/>
    <numFmt numFmtId="165" formatCode="&quot;x&quot;\ \ \ \ \ \ 0\ \ \ \ \ \ \="/>
    <numFmt numFmtId="166" formatCode="&quot;Pfl   =&quot;\ \ \ \ \ \ 0"/>
    <numFmt numFmtId="167" formatCode="&quot;+&quot;\ \ \ \ \ \ 0\ \ \ \ \ \ &quot;=&quot;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32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3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.5"/>
      <name val="Arial"/>
      <family val="2"/>
    </font>
    <font>
      <sz val="1.25"/>
      <name val="Arial"/>
      <family val="2"/>
    </font>
    <font>
      <b/>
      <sz val="1.25"/>
      <name val="Arial"/>
      <family val="2"/>
    </font>
    <font>
      <sz val="13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3"/>
      <name val="Arial"/>
      <family val="0"/>
    </font>
    <font>
      <b/>
      <u val="single"/>
      <sz val="13"/>
      <name val="Arial"/>
      <family val="2"/>
    </font>
    <font>
      <b/>
      <i/>
      <sz val="13"/>
      <name val="Arial"/>
      <family val="0"/>
    </font>
    <font>
      <sz val="9.1"/>
      <name val="Arial"/>
      <family val="0"/>
    </font>
    <font>
      <sz val="13"/>
      <color indexed="9"/>
      <name val="Arial"/>
      <family val="0"/>
    </font>
    <font>
      <b/>
      <vertAlign val="superscript"/>
      <sz val="13"/>
      <color indexed="12"/>
      <name val="Arial"/>
      <family val="0"/>
    </font>
    <font>
      <b/>
      <sz val="16"/>
      <color indexed="12"/>
      <name val="Arial"/>
      <family val="2"/>
    </font>
    <font>
      <b/>
      <sz val="13"/>
      <color indexed="9"/>
      <name val="Arial"/>
      <family val="0"/>
    </font>
    <font>
      <b/>
      <sz val="13"/>
      <color indexed="10"/>
      <name val="Arial"/>
      <family val="0"/>
    </font>
    <font>
      <b/>
      <sz val="13"/>
      <color indexed="17"/>
      <name val="Arial"/>
      <family val="0"/>
    </font>
    <font>
      <sz val="13"/>
      <color indexed="8"/>
      <name val="Arial"/>
      <family val="2"/>
    </font>
    <font>
      <b/>
      <sz val="13"/>
      <color indexed="8"/>
      <name val="Arial"/>
      <family val="0"/>
    </font>
    <font>
      <b/>
      <sz val="13"/>
      <color indexed="63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/>
      <right style="medium"/>
      <top style="medium"/>
      <bottom style="medium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3" fillId="2" borderId="0" xfId="0" applyFont="1" applyFill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2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6" fillId="2" borderId="5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right" vertical="center" indent="1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8" fillId="3" borderId="6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left" vertical="center" indent="1"/>
      <protection/>
    </xf>
    <xf numFmtId="1" fontId="22" fillId="4" borderId="7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1" fontId="22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/>
    </xf>
    <xf numFmtId="3" fontId="13" fillId="0" borderId="6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left" vertical="center" indent="1"/>
      <protection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8" fillId="2" borderId="0" xfId="0" applyNumberFormat="1" applyFont="1" applyFill="1" applyBorder="1" applyAlignment="1" applyProtection="1">
      <alignment horizontal="center" vertical="center"/>
      <protection/>
    </xf>
    <xf numFmtId="49" fontId="13" fillId="2" borderId="0" xfId="0" applyNumberFormat="1" applyFont="1" applyFill="1" applyBorder="1" applyAlignment="1" applyProtection="1">
      <alignment vertical="center"/>
      <protection/>
    </xf>
    <xf numFmtId="0" fontId="13" fillId="2" borderId="1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49" fontId="18" fillId="5" borderId="6" xfId="0" applyNumberFormat="1" applyFont="1" applyFill="1" applyBorder="1" applyAlignment="1" applyProtection="1">
      <alignment horizontal="center" vertical="center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left" vertical="center" indent="1"/>
      <protection/>
    </xf>
    <xf numFmtId="3" fontId="13" fillId="2" borderId="0" xfId="0" applyNumberFormat="1" applyFont="1" applyFill="1" applyBorder="1" applyAlignment="1" applyProtection="1">
      <alignment vertical="center"/>
      <protection/>
    </xf>
    <xf numFmtId="166" fontId="7" fillId="2" borderId="0" xfId="0" applyNumberFormat="1" applyFont="1" applyFill="1" applyBorder="1" applyAlignment="1" applyProtection="1">
      <alignment horizontal="center" vertical="center"/>
      <protection/>
    </xf>
    <xf numFmtId="167" fontId="7" fillId="2" borderId="0" xfId="0" applyNumberFormat="1" applyFont="1" applyFill="1" applyBorder="1" applyAlignment="1" applyProtection="1">
      <alignment horizontal="left" vertical="center"/>
      <protection/>
    </xf>
    <xf numFmtId="3" fontId="25" fillId="6" borderId="12" xfId="0" applyNumberFormat="1" applyFont="1" applyFill="1" applyBorder="1" applyAlignment="1" applyProtection="1">
      <alignment horizontal="center" vertical="center"/>
      <protection/>
    </xf>
    <xf numFmtId="0" fontId="26" fillId="2" borderId="0" xfId="0" applyFont="1" applyFill="1" applyBorder="1" applyAlignment="1" applyProtection="1">
      <alignment horizontal="left" vertical="center" indent="1"/>
      <protection/>
    </xf>
    <xf numFmtId="0" fontId="26" fillId="2" borderId="0" xfId="0" applyFont="1" applyFill="1" applyBorder="1" applyAlignment="1" applyProtection="1">
      <alignment horizontal="left" vertical="center"/>
      <protection/>
    </xf>
    <xf numFmtId="0" fontId="26" fillId="2" borderId="0" xfId="0" applyFont="1" applyFill="1" applyBorder="1" applyAlignment="1" applyProtection="1">
      <alignment horizontal="right" vertical="center" indent="1"/>
      <protection/>
    </xf>
    <xf numFmtId="0" fontId="18" fillId="2" borderId="0" xfId="0" applyFont="1" applyFill="1" applyBorder="1" applyAlignment="1" applyProtection="1">
      <alignment horizontal="right" vertical="center" indent="1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49" fontId="18" fillId="2" borderId="6" xfId="0" applyNumberFormat="1" applyFont="1" applyFill="1" applyBorder="1" applyAlignment="1" applyProtection="1">
      <alignment horizontal="center" vertical="center"/>
      <protection/>
    </xf>
    <xf numFmtId="2" fontId="22" fillId="4" borderId="6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right" vertical="center"/>
      <protection/>
    </xf>
    <xf numFmtId="164" fontId="26" fillId="2" borderId="0" xfId="0" applyNumberFormat="1" applyFont="1" applyFill="1" applyBorder="1" applyAlignment="1" applyProtection="1">
      <alignment horizontal="center" vertical="center"/>
      <protection/>
    </xf>
    <xf numFmtId="165" fontId="26" fillId="2" borderId="0" xfId="0" applyNumberFormat="1" applyFont="1" applyFill="1" applyBorder="1" applyAlignment="1" applyProtection="1">
      <alignment horizontal="left" vertical="center"/>
      <protection/>
    </xf>
    <xf numFmtId="3" fontId="25" fillId="7" borderId="13" xfId="0" applyNumberFormat="1" applyFont="1" applyFill="1" applyBorder="1" applyAlignment="1" applyProtection="1">
      <alignment horizontal="center" vertical="center"/>
      <protection/>
    </xf>
    <xf numFmtId="0" fontId="13" fillId="2" borderId="14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justify"/>
      <protection/>
    </xf>
    <xf numFmtId="0" fontId="18" fillId="2" borderId="0" xfId="0" applyFont="1" applyFill="1" applyBorder="1" applyAlignment="1" applyProtection="1">
      <alignment horizontal="left"/>
      <protection/>
    </xf>
    <xf numFmtId="0" fontId="27" fillId="2" borderId="0" xfId="0" applyFont="1" applyFill="1" applyBorder="1" applyAlignment="1" applyProtection="1">
      <alignment horizontal="right" vertical="center" indent="1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28" fillId="2" borderId="0" xfId="0" applyFont="1" applyFill="1" applyBorder="1" applyAlignment="1" applyProtection="1">
      <alignment horizontal="center"/>
      <protection/>
    </xf>
    <xf numFmtId="3" fontId="25" fillId="8" borderId="15" xfId="0" applyNumberFormat="1" applyFont="1" applyFill="1" applyBorder="1" applyAlignment="1" applyProtection="1">
      <alignment horizontal="center" vertical="center"/>
      <protection/>
    </xf>
    <xf numFmtId="3" fontId="25" fillId="4" borderId="6" xfId="0" applyNumberFormat="1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right" vertical="center" indent="1"/>
      <protection/>
    </xf>
    <xf numFmtId="3" fontId="18" fillId="3" borderId="16" xfId="0" applyNumberFormat="1" applyFont="1" applyFill="1" applyBorder="1" applyAlignment="1" applyProtection="1">
      <alignment horizontal="center" vertical="center"/>
      <protection/>
    </xf>
    <xf numFmtId="3" fontId="7" fillId="2" borderId="0" xfId="0" applyNumberFormat="1" applyFont="1" applyFill="1" applyBorder="1" applyAlignment="1" applyProtection="1">
      <alignment horizontal="center" vertical="center"/>
      <protection/>
    </xf>
    <xf numFmtId="1" fontId="22" fillId="4" borderId="17" xfId="0" applyNumberFormat="1" applyFont="1" applyFill="1" applyBorder="1" applyAlignment="1" applyProtection="1">
      <alignment horizontal="center" vertical="center"/>
      <protection locked="0"/>
    </xf>
    <xf numFmtId="1" fontId="22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 applyProtection="1">
      <alignment vertical="center"/>
      <protection locked="0"/>
    </xf>
    <xf numFmtId="0" fontId="13" fillId="2" borderId="1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vertical="center"/>
      <protection/>
    </xf>
    <xf numFmtId="0" fontId="18" fillId="0" borderId="6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26" fillId="2" borderId="1" xfId="0" applyFont="1" applyFill="1" applyBorder="1" applyAlignment="1" applyProtection="1">
      <alignment horizontal="center" vertical="center"/>
      <protection/>
    </xf>
    <xf numFmtId="0" fontId="13" fillId="2" borderId="3" xfId="0" applyFont="1" applyFill="1" applyBorder="1" applyAlignment="1" applyProtection="1">
      <alignment horizontal="center" vertical="center"/>
      <protection/>
    </xf>
    <xf numFmtId="0" fontId="13" fillId="2" borderId="10" xfId="0" applyFont="1" applyFill="1" applyBorder="1" applyAlignment="1" applyProtection="1">
      <alignment horizontal="center"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27" fillId="2" borderId="0" xfId="0" applyFont="1" applyFill="1" applyBorder="1" applyAlignment="1" applyProtection="1">
      <alignment horizontal="right" vertical="center" indent="1"/>
      <protection/>
    </xf>
    <xf numFmtId="0" fontId="14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right" vertical="center" indent="1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right" indent="1"/>
      <protection/>
    </xf>
    <xf numFmtId="0" fontId="7" fillId="2" borderId="0" xfId="0" applyFont="1" applyFill="1" applyAlignment="1" applyProtection="1">
      <alignment horizontal="right" vertical="center"/>
      <protection/>
    </xf>
    <xf numFmtId="1" fontId="7" fillId="2" borderId="21" xfId="0" applyNumberFormat="1" applyFont="1" applyFill="1" applyBorder="1" applyAlignment="1" applyProtection="1">
      <alignment horizontal="center" vertical="center"/>
      <protection/>
    </xf>
    <xf numFmtId="1" fontId="13" fillId="2" borderId="22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right" vertical="center" indent="1"/>
      <protection/>
    </xf>
    <xf numFmtId="0" fontId="13" fillId="2" borderId="0" xfId="0" applyFont="1" applyFill="1" applyBorder="1" applyAlignment="1" applyProtection="1">
      <alignment horizontal="right" vertical="center" indent="1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0" fontId="26" fillId="2" borderId="5" xfId="0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Medie flussi stagionali 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Lunedì</c:v>
              </c:pt>
              <c:pt idx="1">
                <c:v>Martedì</c:v>
              </c:pt>
              <c:pt idx="2">
                <c:v>Mercoledì</c:v>
              </c:pt>
              <c:pt idx="3">
                <c:v>Giovedì</c:v>
              </c:pt>
              <c:pt idx="4">
                <c:v>Venerdì</c:v>
              </c:pt>
              <c:pt idx="5">
                <c:v>Sabato</c:v>
              </c:pt>
              <c:pt idx="6">
                <c:v>Domenica</c:v>
              </c:pt>
            </c:strLit>
          </c:cat>
          <c:val>
            <c:numLit>
              <c:ptCount val="7"/>
              <c:pt idx="0">
                <c:v>1742</c:v>
              </c:pt>
              <c:pt idx="1">
                <c:v>1278</c:v>
              </c:pt>
              <c:pt idx="2">
                <c:v>1394</c:v>
              </c:pt>
              <c:pt idx="3">
                <c:v>1220</c:v>
              </c:pt>
              <c:pt idx="4">
                <c:v>1698</c:v>
              </c:pt>
              <c:pt idx="5">
                <c:v>2410</c:v>
              </c:pt>
              <c:pt idx="6">
                <c:v>2739</c:v>
              </c:pt>
            </c:numLit>
          </c:val>
          <c:smooth val="0"/>
        </c:ser>
        <c:marker val="1"/>
        <c:axId val="25590766"/>
        <c:axId val="28990303"/>
      </c:line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450000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8990303"/>
        <c:crossesAt val="1000"/>
        <c:auto val="1"/>
        <c:lblOffset val="100"/>
        <c:noMultiLvlLbl val="0"/>
      </c:catAx>
      <c:valAx>
        <c:axId val="28990303"/>
        <c:scaling>
          <c:orientation val="minMax"/>
          <c:max val="300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90766"/>
        <c:crossesAt val="1"/>
        <c:crossBetween val="between"/>
        <c:dispUnits/>
        <c:majorUnit val="3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graphicFrame>
      <xdr:nvGraphicFramePr>
        <xdr:cNvPr id="1" name="Chart 1"/>
        <xdr:cNvGraphicFramePr/>
      </xdr:nvGraphicFramePr>
      <xdr:xfrm>
        <a:off x="1057275" y="26165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2616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Media flusso stagionale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2616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Media dei flussi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57275" y="2616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Media flusso festivo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7275" y="2616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Media flusso feriale</a:t>
          </a:r>
        </a:p>
      </xdr:txBody>
    </xdr:sp>
    <xdr:clientData/>
  </xdr:twoCellAnchor>
  <xdr:twoCellAnchor>
    <xdr:from>
      <xdr:col>2</xdr:col>
      <xdr:colOff>2486025</xdr:colOff>
      <xdr:row>12</xdr:row>
      <xdr:rowOff>0</xdr:rowOff>
    </xdr:from>
    <xdr:to>
      <xdr:col>8</xdr:col>
      <xdr:colOff>447675</xdr:colOff>
      <xdr:row>15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543300" y="4467225"/>
          <a:ext cx="74866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6</xdr:col>
      <xdr:colOff>0</xdr:colOff>
      <xdr:row>73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38675" y="18621375"/>
          <a:ext cx="394335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228600</xdr:rowOff>
    </xdr:from>
    <xdr:to>
      <xdr:col>5</xdr:col>
      <xdr:colOff>1295400</xdr:colOff>
      <xdr:row>91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38675" y="23574375"/>
          <a:ext cx="39243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71</xdr:row>
      <xdr:rowOff>0</xdr:rowOff>
    </xdr:from>
    <xdr:to>
      <xdr:col>5</xdr:col>
      <xdr:colOff>1047750</xdr:colOff>
      <xdr:row>71</xdr:row>
      <xdr:rowOff>0</xdr:rowOff>
    </xdr:to>
    <xdr:sp>
      <xdr:nvSpPr>
        <xdr:cNvPr id="9" name="Line 9"/>
        <xdr:cNvSpPr>
          <a:spLocks/>
        </xdr:cNvSpPr>
      </xdr:nvSpPr>
      <xdr:spPr>
        <a:xfrm>
          <a:off x="7391400" y="19611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26</xdr:row>
      <xdr:rowOff>9525</xdr:rowOff>
    </xdr:from>
    <xdr:to>
      <xdr:col>4</xdr:col>
      <xdr:colOff>1009650</xdr:colOff>
      <xdr:row>26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6191250" y="8077200"/>
          <a:ext cx="771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25</xdr:row>
      <xdr:rowOff>142875</xdr:rowOff>
    </xdr:from>
    <xdr:to>
      <xdr:col>4</xdr:col>
      <xdr:colOff>1285875</xdr:colOff>
      <xdr:row>26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58025" y="7962900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2:N99"/>
  <sheetViews>
    <sheetView tabSelected="1" zoomScale="75" zoomScaleNormal="75" workbookViewId="0" topLeftCell="A1">
      <selection activeCell="F99" sqref="F99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53.7109375" style="1" customWidth="1"/>
    <col min="4" max="7" width="19.7109375" style="1" customWidth="1"/>
    <col min="8" max="8" width="10.28125" style="1" customWidth="1"/>
    <col min="9" max="9" width="22.140625" style="1" customWidth="1"/>
    <col min="10" max="10" width="6.7109375" style="1" customWidth="1"/>
    <col min="11" max="14" width="9.140625" style="2" customWidth="1"/>
    <col min="15" max="16384" width="9.140625" style="1" customWidth="1"/>
  </cols>
  <sheetData>
    <row r="1" ht="25.5" customHeight="1"/>
    <row r="2" spans="2:10" ht="29.25" customHeight="1">
      <c r="B2" s="3"/>
      <c r="C2" s="4"/>
      <c r="D2" s="4"/>
      <c r="E2" s="4"/>
      <c r="F2" s="4"/>
      <c r="G2" s="4"/>
      <c r="H2" s="4"/>
      <c r="I2" s="4"/>
      <c r="J2" s="5"/>
    </row>
    <row r="3" spans="2:10" ht="47.25" customHeight="1">
      <c r="B3" s="86" t="s">
        <v>49</v>
      </c>
      <c r="C3" s="87"/>
      <c r="D3" s="87"/>
      <c r="E3" s="87"/>
      <c r="F3" s="87"/>
      <c r="G3" s="87"/>
      <c r="H3" s="87"/>
      <c r="I3" s="87"/>
      <c r="J3" s="88"/>
    </row>
    <row r="4" spans="2:10" ht="29.25" customHeight="1">
      <c r="B4" s="6"/>
      <c r="C4" s="7"/>
      <c r="D4" s="8"/>
      <c r="E4" s="8"/>
      <c r="F4" s="8"/>
      <c r="G4" s="8"/>
      <c r="H4" s="8"/>
      <c r="I4" s="8"/>
      <c r="J4" s="9"/>
    </row>
    <row r="5" spans="2:10" ht="86.25" customHeight="1">
      <c r="B5" s="6"/>
      <c r="C5" s="89" t="s">
        <v>21</v>
      </c>
      <c r="D5" s="90"/>
      <c r="E5" s="90"/>
      <c r="F5" s="90"/>
      <c r="G5" s="90"/>
      <c r="H5" s="90"/>
      <c r="I5" s="90"/>
      <c r="J5" s="10"/>
    </row>
    <row r="6" spans="2:10" ht="17.25">
      <c r="B6" s="91" t="s">
        <v>20</v>
      </c>
      <c r="C6" s="92"/>
      <c r="D6" s="92"/>
      <c r="E6" s="92"/>
      <c r="F6" s="92"/>
      <c r="G6" s="92"/>
      <c r="H6" s="92"/>
      <c r="I6" s="92"/>
      <c r="J6" s="93"/>
    </row>
    <row r="7" spans="2:10" ht="19.5" customHeight="1">
      <c r="B7" s="6"/>
      <c r="C7" s="7"/>
      <c r="D7" s="2"/>
      <c r="E7" s="2"/>
      <c r="F7" s="2"/>
      <c r="G7" s="2"/>
      <c r="H7" s="2"/>
      <c r="I7" s="2"/>
      <c r="J7" s="11"/>
    </row>
    <row r="8" spans="2:10" ht="19.5" customHeight="1">
      <c r="B8" s="6"/>
      <c r="C8" s="12" t="s">
        <v>23</v>
      </c>
      <c r="D8" s="2"/>
      <c r="E8" s="2"/>
      <c r="F8" s="2"/>
      <c r="G8" s="2"/>
      <c r="H8" s="2"/>
      <c r="I8" s="2"/>
      <c r="J8" s="11"/>
    </row>
    <row r="9" spans="2:10" ht="19.5" customHeight="1">
      <c r="B9" s="6"/>
      <c r="C9" s="12"/>
      <c r="D9" s="2"/>
      <c r="E9" s="2"/>
      <c r="F9" s="2"/>
      <c r="G9" s="2"/>
      <c r="H9" s="2"/>
      <c r="I9" s="2"/>
      <c r="J9" s="11"/>
    </row>
    <row r="10" spans="2:10" ht="19.5" customHeight="1">
      <c r="B10" s="6"/>
      <c r="C10" s="12"/>
      <c r="D10" s="2"/>
      <c r="E10" s="2"/>
      <c r="F10" s="2"/>
      <c r="G10" s="2"/>
      <c r="H10" s="2"/>
      <c r="I10" s="2"/>
      <c r="J10" s="11"/>
    </row>
    <row r="11" spans="2:10" ht="19.5" customHeight="1">
      <c r="B11" s="6"/>
      <c r="C11" s="12" t="s">
        <v>24</v>
      </c>
      <c r="D11" s="2"/>
      <c r="E11" s="2"/>
      <c r="F11" s="2"/>
      <c r="G11" s="2"/>
      <c r="H11" s="2"/>
      <c r="I11" s="2"/>
      <c r="J11" s="11"/>
    </row>
    <row r="12" spans="2:10" ht="19.5" customHeight="1">
      <c r="B12" s="6"/>
      <c r="C12" s="13"/>
      <c r="D12" s="2"/>
      <c r="E12" s="2"/>
      <c r="F12" s="2"/>
      <c r="G12" s="2"/>
      <c r="H12" s="2"/>
      <c r="I12" s="2"/>
      <c r="J12" s="11"/>
    </row>
    <row r="13" spans="2:10" ht="19.5" customHeight="1">
      <c r="B13" s="6"/>
      <c r="C13" s="13"/>
      <c r="D13" s="2"/>
      <c r="E13" s="2"/>
      <c r="F13" s="2"/>
      <c r="G13" s="2"/>
      <c r="H13" s="2"/>
      <c r="I13" s="2"/>
      <c r="J13" s="11"/>
    </row>
    <row r="14" spans="2:12" ht="19.5" customHeight="1">
      <c r="B14" s="6"/>
      <c r="C14" s="94" t="s">
        <v>5</v>
      </c>
      <c r="D14" s="96" t="s">
        <v>4</v>
      </c>
      <c r="E14" s="97"/>
      <c r="F14" s="97"/>
      <c r="G14" s="97"/>
      <c r="H14" s="97"/>
      <c r="I14" s="15"/>
      <c r="J14" s="11"/>
      <c r="K14" s="16"/>
      <c r="L14" s="17"/>
    </row>
    <row r="15" spans="2:10" ht="19.5" customHeight="1">
      <c r="B15" s="6"/>
      <c r="C15" s="95"/>
      <c r="D15" s="98">
        <v>3</v>
      </c>
      <c r="E15" s="98"/>
      <c r="F15" s="98"/>
      <c r="G15" s="98"/>
      <c r="H15" s="98"/>
      <c r="I15" s="17"/>
      <c r="J15" s="11"/>
    </row>
    <row r="16" spans="2:10" ht="19.5" customHeight="1">
      <c r="B16" s="6"/>
      <c r="C16" s="18"/>
      <c r="D16" s="17"/>
      <c r="E16" s="17"/>
      <c r="F16" s="17"/>
      <c r="G16" s="17"/>
      <c r="H16" s="17"/>
      <c r="I16" s="17"/>
      <c r="J16" s="11"/>
    </row>
    <row r="17" spans="2:10" ht="19.5" customHeight="1">
      <c r="B17" s="6"/>
      <c r="C17" s="18"/>
      <c r="D17" s="17"/>
      <c r="E17" s="17"/>
      <c r="F17" s="17"/>
      <c r="G17" s="17"/>
      <c r="H17" s="17"/>
      <c r="I17" s="17"/>
      <c r="J17" s="11"/>
    </row>
    <row r="18" spans="2:10" ht="19.5" customHeight="1">
      <c r="B18" s="6"/>
      <c r="C18" s="2"/>
      <c r="D18" s="99" t="s">
        <v>25</v>
      </c>
      <c r="E18" s="100"/>
      <c r="F18" s="2"/>
      <c r="G18" s="2"/>
      <c r="H18" s="2"/>
      <c r="I18" s="2"/>
      <c r="J18" s="11"/>
    </row>
    <row r="19" spans="2:10" ht="30" customHeight="1">
      <c r="B19" s="6"/>
      <c r="C19" s="2"/>
      <c r="D19" s="19" t="s">
        <v>1</v>
      </c>
      <c r="E19" s="19" t="s">
        <v>0</v>
      </c>
      <c r="F19" s="19" t="s">
        <v>2</v>
      </c>
      <c r="G19" s="2"/>
      <c r="H19" s="2"/>
      <c r="I19" s="2"/>
      <c r="J19" s="11"/>
    </row>
    <row r="20" spans="2:10" ht="19.5" customHeight="1">
      <c r="B20" s="6"/>
      <c r="C20" s="20" t="s">
        <v>26</v>
      </c>
      <c r="D20" s="21">
        <v>77</v>
      </c>
      <c r="E20" s="64">
        <v>27152</v>
      </c>
      <c r="F20" s="22">
        <f>IF(AND(D20&gt;0,E20&gt;0),E20/D20,"")</f>
        <v>352.6233766233766</v>
      </c>
      <c r="G20" s="23"/>
      <c r="H20" s="2"/>
      <c r="I20" s="2"/>
      <c r="J20" s="11"/>
    </row>
    <row r="21" spans="2:10" ht="19.5" customHeight="1">
      <c r="B21" s="6"/>
      <c r="C21" s="20" t="s">
        <v>27</v>
      </c>
      <c r="D21" s="24">
        <v>13</v>
      </c>
      <c r="E21" s="65">
        <v>6221</v>
      </c>
      <c r="F21" s="22">
        <f>IF(AND(D21&gt;0,E21&gt;0),E21/D21,"")</f>
        <v>478.53846153846155</v>
      </c>
      <c r="G21" s="23"/>
      <c r="H21" s="2"/>
      <c r="I21" s="2"/>
      <c r="J21" s="11"/>
    </row>
    <row r="22" spans="2:10" ht="19.5" customHeight="1">
      <c r="B22" s="6"/>
      <c r="C22" s="20" t="s">
        <v>3</v>
      </c>
      <c r="D22" s="25">
        <f>IF(SUM(D20:D21)&gt;0,SUM(D20:D21),"")</f>
        <v>90</v>
      </c>
      <c r="E22" s="26">
        <f>IF(SUM(E20:E21)&gt;0,SUM(E20:E21),"")</f>
        <v>33373</v>
      </c>
      <c r="F22" s="22">
        <f>IF(AND(D22&lt;&gt;"",E22&lt;&gt;""),E22/D22,"")</f>
        <v>370.81111111111113</v>
      </c>
      <c r="G22" s="2"/>
      <c r="H22" s="2"/>
      <c r="I22" s="2"/>
      <c r="J22" s="11"/>
    </row>
    <row r="23" spans="2:10" ht="19.5" customHeight="1">
      <c r="B23" s="6"/>
      <c r="C23" s="27"/>
      <c r="D23" s="15"/>
      <c r="E23" s="28"/>
      <c r="F23" s="29"/>
      <c r="G23" s="2"/>
      <c r="H23" s="2"/>
      <c r="I23" s="2"/>
      <c r="J23" s="11"/>
    </row>
    <row r="24" spans="2:10" ht="19.5" customHeight="1">
      <c r="B24" s="6"/>
      <c r="C24" s="27"/>
      <c r="D24" s="15"/>
      <c r="E24" s="28"/>
      <c r="F24" s="29"/>
      <c r="G24" s="2"/>
      <c r="H24" s="2"/>
      <c r="I24" s="2"/>
      <c r="J24" s="11"/>
    </row>
    <row r="25" spans="2:10" ht="19.5" customHeight="1">
      <c r="B25" s="6"/>
      <c r="C25" s="23"/>
      <c r="D25" s="15"/>
      <c r="E25" s="28"/>
      <c r="F25" s="29"/>
      <c r="G25" s="2"/>
      <c r="H25" s="2"/>
      <c r="I25" s="2"/>
      <c r="J25" s="11"/>
    </row>
    <row r="26" spans="2:10" ht="19.5" customHeight="1">
      <c r="B26" s="6"/>
      <c r="C26" s="94"/>
      <c r="D26" s="102" t="s">
        <v>48</v>
      </c>
      <c r="E26" s="63">
        <f>IF(AND(F20&lt;&gt;"",F21&lt;&gt;"",F22&lt;&gt;""),F20+F21+F22,"  ...")</f>
        <v>1201.9729492729493</v>
      </c>
      <c r="F26" s="103">
        <f>IF(E26&lt;&gt;"  ...",ROUND(E26/E27,0),0)</f>
        <v>401</v>
      </c>
      <c r="H26" s="16"/>
      <c r="I26" s="16"/>
      <c r="J26" s="11"/>
    </row>
    <row r="27" spans="2:10" ht="19.5" customHeight="1">
      <c r="B27" s="6"/>
      <c r="C27" s="101"/>
      <c r="D27" s="102"/>
      <c r="E27" s="17">
        <v>3</v>
      </c>
      <c r="F27" s="104"/>
      <c r="H27" s="2"/>
      <c r="I27" s="2"/>
      <c r="J27" s="11"/>
    </row>
    <row r="28" spans="2:10" ht="19.5" customHeight="1">
      <c r="B28" s="6"/>
      <c r="C28" s="27"/>
      <c r="D28" s="15"/>
      <c r="E28" s="28"/>
      <c r="F28" s="29"/>
      <c r="G28" s="2"/>
      <c r="H28" s="2"/>
      <c r="I28" s="2"/>
      <c r="J28" s="11"/>
    </row>
    <row r="29" spans="2:10" ht="19.5" customHeight="1">
      <c r="B29" s="6"/>
      <c r="C29" s="2"/>
      <c r="D29" s="2"/>
      <c r="E29" s="2"/>
      <c r="F29" s="2"/>
      <c r="G29" s="2"/>
      <c r="H29" s="2"/>
      <c r="I29" s="2"/>
      <c r="J29" s="11"/>
    </row>
    <row r="30" spans="2:10" ht="19.5" customHeight="1">
      <c r="B30" s="6"/>
      <c r="C30" s="18"/>
      <c r="D30" s="17"/>
      <c r="E30" s="17"/>
      <c r="F30" s="30"/>
      <c r="G30" s="15"/>
      <c r="H30" s="2"/>
      <c r="I30" s="2"/>
      <c r="J30" s="11"/>
    </row>
    <row r="31" spans="2:10" ht="19.5" customHeight="1">
      <c r="B31" s="6"/>
      <c r="C31" s="12" t="s">
        <v>28</v>
      </c>
      <c r="D31" s="2"/>
      <c r="E31" s="2"/>
      <c r="F31" s="2"/>
      <c r="G31" s="2"/>
      <c r="H31" s="2"/>
      <c r="I31" s="2"/>
      <c r="J31" s="11"/>
    </row>
    <row r="32" spans="2:10" ht="19.5" customHeight="1">
      <c r="B32" s="6"/>
      <c r="C32" s="13"/>
      <c r="D32" s="2"/>
      <c r="E32" s="2"/>
      <c r="F32" s="2"/>
      <c r="G32" s="2"/>
      <c r="H32" s="2"/>
      <c r="I32" s="2"/>
      <c r="J32" s="11"/>
    </row>
    <row r="33" spans="2:10" ht="19.5" customHeight="1">
      <c r="B33" s="6"/>
      <c r="C33" s="13"/>
      <c r="D33" s="107" t="s">
        <v>29</v>
      </c>
      <c r="E33" s="108"/>
      <c r="F33" s="2"/>
      <c r="G33" s="2"/>
      <c r="H33" s="2"/>
      <c r="I33" s="2"/>
      <c r="J33" s="11"/>
    </row>
    <row r="34" spans="2:10" ht="19.5" customHeight="1">
      <c r="B34" s="6"/>
      <c r="C34" s="14"/>
      <c r="D34" s="109"/>
      <c r="E34" s="110"/>
      <c r="F34" s="2"/>
      <c r="G34" s="17" t="s">
        <v>30</v>
      </c>
      <c r="H34" s="18"/>
      <c r="I34" s="18"/>
      <c r="J34" s="11"/>
    </row>
    <row r="35" spans="2:10" ht="19.5" customHeight="1">
      <c r="B35" s="6"/>
      <c r="C35" s="14"/>
      <c r="D35" s="77"/>
      <c r="E35" s="78"/>
      <c r="F35" s="13"/>
      <c r="G35" s="2"/>
      <c r="H35" s="2"/>
      <c r="I35" s="2"/>
      <c r="J35" s="11"/>
    </row>
    <row r="36" spans="2:10" ht="19.5" customHeight="1">
      <c r="B36" s="6"/>
      <c r="C36" s="33"/>
      <c r="D36" s="13"/>
      <c r="E36" s="2"/>
      <c r="F36" s="2"/>
      <c r="G36" s="13"/>
      <c r="H36" s="2"/>
      <c r="I36" s="2"/>
      <c r="J36" s="11"/>
    </row>
    <row r="37" spans="2:10" ht="30" customHeight="1">
      <c r="B37" s="6"/>
      <c r="C37" s="2"/>
      <c r="D37" s="79" t="s">
        <v>11</v>
      </c>
      <c r="E37" s="80"/>
      <c r="F37" s="2"/>
      <c r="G37" s="2"/>
      <c r="H37" s="2"/>
      <c r="I37" s="2"/>
      <c r="J37" s="11"/>
    </row>
    <row r="38" spans="2:10" ht="19.5" customHeight="1">
      <c r="B38" s="6"/>
      <c r="C38" s="2"/>
      <c r="D38" s="34" t="s">
        <v>31</v>
      </c>
      <c r="E38" s="35">
        <v>500</v>
      </c>
      <c r="F38" s="36" t="s">
        <v>10</v>
      </c>
      <c r="G38" s="37"/>
      <c r="H38" s="2"/>
      <c r="I38" s="2"/>
      <c r="J38" s="11"/>
    </row>
    <row r="39" spans="2:10" ht="19.5" customHeight="1">
      <c r="B39" s="6"/>
      <c r="C39" s="2"/>
      <c r="D39" s="34" t="s">
        <v>32</v>
      </c>
      <c r="E39" s="35">
        <v>250</v>
      </c>
      <c r="F39" s="36" t="s">
        <v>12</v>
      </c>
      <c r="G39" s="37"/>
      <c r="H39" s="2"/>
      <c r="I39" s="2"/>
      <c r="J39" s="11"/>
    </row>
    <row r="40" spans="2:10" ht="19.5" customHeight="1">
      <c r="B40" s="6"/>
      <c r="C40" s="2"/>
      <c r="D40" s="34" t="s">
        <v>33</v>
      </c>
      <c r="E40" s="35">
        <v>0.15</v>
      </c>
      <c r="F40" s="36" t="s">
        <v>16</v>
      </c>
      <c r="G40" s="37"/>
      <c r="H40" s="2"/>
      <c r="I40" s="2"/>
      <c r="J40" s="11"/>
    </row>
    <row r="41" spans="2:10" ht="19.5" customHeight="1">
      <c r="B41" s="6"/>
      <c r="C41" s="2"/>
      <c r="D41" s="2"/>
      <c r="E41" s="2"/>
      <c r="F41" s="2"/>
      <c r="G41" s="2"/>
      <c r="H41" s="2"/>
      <c r="I41" s="2"/>
      <c r="J41" s="11"/>
    </row>
    <row r="42" spans="2:10" ht="19.5" customHeight="1" thickBot="1">
      <c r="B42" s="6"/>
      <c r="C42" s="2"/>
      <c r="D42" s="2"/>
      <c r="E42" s="2"/>
      <c r="F42" s="2"/>
      <c r="G42" s="2"/>
      <c r="H42" s="2"/>
      <c r="I42" s="2"/>
      <c r="J42" s="11"/>
    </row>
    <row r="43" spans="2:14" ht="30" customHeight="1" thickBot="1">
      <c r="B43" s="6"/>
      <c r="C43" s="14"/>
      <c r="D43" s="38">
        <f>E39</f>
        <v>250</v>
      </c>
      <c r="E43" s="39">
        <f>IF(AND(F26&gt;0,(F26-E38)&gt;0),ROUND((F26-E38)^(1-E40),0),0)</f>
        <v>0</v>
      </c>
      <c r="F43" s="40">
        <f>IF(E43&lt;&gt;"+      …      =",D43+E43,0)</f>
        <v>250</v>
      </c>
      <c r="H43" s="2"/>
      <c r="I43" s="2"/>
      <c r="J43" s="11"/>
      <c r="N43" s="37"/>
    </row>
    <row r="44" spans="2:10" s="2" customFormat="1" ht="19.5" customHeight="1">
      <c r="B44" s="6"/>
      <c r="E44" s="39"/>
      <c r="F44" s="30"/>
      <c r="J44" s="11"/>
    </row>
    <row r="45" spans="2:10" s="2" customFormat="1" ht="19.5" customHeight="1">
      <c r="B45" s="6"/>
      <c r="E45" s="39"/>
      <c r="F45" s="30"/>
      <c r="J45" s="11"/>
    </row>
    <row r="46" spans="2:10" ht="19.5" customHeight="1">
      <c r="B46" s="6"/>
      <c r="C46" s="2"/>
      <c r="D46" s="2"/>
      <c r="E46" s="2"/>
      <c r="F46" s="2"/>
      <c r="G46" s="2"/>
      <c r="H46" s="2"/>
      <c r="I46" s="2"/>
      <c r="J46" s="11"/>
    </row>
    <row r="47" spans="2:10" ht="19.5" customHeight="1">
      <c r="B47" s="6"/>
      <c r="C47" s="12" t="s">
        <v>34</v>
      </c>
      <c r="D47" s="2"/>
      <c r="E47" s="2"/>
      <c r="F47" s="2"/>
      <c r="G47" s="2"/>
      <c r="H47" s="2"/>
      <c r="I47" s="2"/>
      <c r="J47" s="11"/>
    </row>
    <row r="48" spans="2:10" ht="19.5" customHeight="1">
      <c r="B48" s="6"/>
      <c r="C48" s="12"/>
      <c r="D48" s="2"/>
      <c r="E48" s="2"/>
      <c r="F48" s="2"/>
      <c r="G48" s="2"/>
      <c r="H48" s="2"/>
      <c r="I48" s="2"/>
      <c r="J48" s="11"/>
    </row>
    <row r="49" spans="2:10" ht="19.5" customHeight="1">
      <c r="B49" s="6"/>
      <c r="C49" s="41"/>
      <c r="D49" s="42"/>
      <c r="E49" s="2"/>
      <c r="F49" s="2"/>
      <c r="G49" s="2"/>
      <c r="H49" s="2"/>
      <c r="I49" s="2"/>
      <c r="J49" s="11"/>
    </row>
    <row r="50" spans="2:10" ht="19.5" customHeight="1">
      <c r="B50" s="6"/>
      <c r="C50" s="112" t="s">
        <v>50</v>
      </c>
      <c r="D50" s="81" t="s">
        <v>51</v>
      </c>
      <c r="E50" s="82"/>
      <c r="F50" s="2"/>
      <c r="G50" s="2"/>
      <c r="H50" s="2"/>
      <c r="I50" s="2"/>
      <c r="J50" s="11"/>
    </row>
    <row r="51" spans="2:10" ht="19.5" customHeight="1">
      <c r="B51" s="6"/>
      <c r="C51" s="113"/>
      <c r="D51" s="83"/>
      <c r="E51" s="84"/>
      <c r="F51" s="2"/>
      <c r="G51" s="2"/>
      <c r="H51" s="2"/>
      <c r="I51" s="2"/>
      <c r="J51" s="11"/>
    </row>
    <row r="52" spans="2:10" ht="19.5" customHeight="1">
      <c r="B52" s="6"/>
      <c r="C52" s="2"/>
      <c r="D52" s="2"/>
      <c r="E52" s="2"/>
      <c r="F52" s="2"/>
      <c r="G52" s="2"/>
      <c r="H52" s="2"/>
      <c r="I52" s="2"/>
      <c r="J52" s="11"/>
    </row>
    <row r="53" spans="2:10" ht="19.5" customHeight="1">
      <c r="B53" s="6"/>
      <c r="C53" s="44" t="s">
        <v>14</v>
      </c>
      <c r="D53" s="34" t="s">
        <v>35</v>
      </c>
      <c r="E53" s="35">
        <v>15</v>
      </c>
      <c r="F53" s="36" t="s">
        <v>15</v>
      </c>
      <c r="G53" s="2"/>
      <c r="H53" s="15"/>
      <c r="I53" s="15"/>
      <c r="J53" s="11"/>
    </row>
    <row r="54" spans="2:10" ht="19.5" customHeight="1">
      <c r="B54" s="6"/>
      <c r="C54" s="43"/>
      <c r="D54" s="45"/>
      <c r="E54" s="45"/>
      <c r="F54" s="36"/>
      <c r="G54" s="2"/>
      <c r="H54" s="15"/>
      <c r="I54" s="15"/>
      <c r="J54" s="11"/>
    </row>
    <row r="55" spans="2:10" ht="19.5" customHeight="1">
      <c r="B55" s="6"/>
      <c r="C55" s="44" t="s">
        <v>13</v>
      </c>
      <c r="D55" s="46" t="s">
        <v>36</v>
      </c>
      <c r="E55" s="47">
        <v>5</v>
      </c>
      <c r="F55" s="36" t="s">
        <v>17</v>
      </c>
      <c r="G55" s="2"/>
      <c r="H55" s="2"/>
      <c r="I55" s="2"/>
      <c r="J55" s="11"/>
    </row>
    <row r="56" spans="2:10" ht="19.5" customHeight="1">
      <c r="B56" s="6"/>
      <c r="C56" s="43"/>
      <c r="D56" s="2"/>
      <c r="E56" s="2"/>
      <c r="F56" s="2"/>
      <c r="G56" s="2"/>
      <c r="H56" s="2"/>
      <c r="I56" s="2"/>
      <c r="J56" s="11"/>
    </row>
    <row r="57" spans="2:14" ht="19.5" customHeight="1" thickBot="1">
      <c r="B57" s="6"/>
      <c r="C57" s="48"/>
      <c r="D57" s="2"/>
      <c r="E57" s="2"/>
      <c r="F57" s="2"/>
      <c r="G57" s="2"/>
      <c r="H57" s="2"/>
      <c r="I57" s="2"/>
      <c r="J57" s="11"/>
      <c r="N57" s="1"/>
    </row>
    <row r="58" spans="2:10" ht="30" customHeight="1" thickBot="1">
      <c r="B58" s="6"/>
      <c r="C58" s="43"/>
      <c r="D58" s="49">
        <f>IF(E55&lt;&gt;0,E55,"Pes   =      …")</f>
        <v>5</v>
      </c>
      <c r="E58" s="50">
        <f>E53</f>
        <v>15</v>
      </c>
      <c r="F58" s="51">
        <f>IF(D58&lt;&gt;"…",ROUND(E55*E53,0),0)</f>
        <v>75</v>
      </c>
      <c r="H58" s="2"/>
      <c r="I58" s="2"/>
      <c r="J58" s="11"/>
    </row>
    <row r="59" spans="2:10" ht="19.5" customHeight="1">
      <c r="B59" s="6"/>
      <c r="C59" s="2"/>
      <c r="D59" s="2"/>
      <c r="E59" s="2"/>
      <c r="F59" s="2"/>
      <c r="G59" s="2"/>
      <c r="H59" s="2"/>
      <c r="I59" s="2"/>
      <c r="J59" s="11"/>
    </row>
    <row r="60" spans="2:10" ht="19.5" customHeight="1">
      <c r="B60" s="6"/>
      <c r="C60" s="2"/>
      <c r="D60" s="2"/>
      <c r="E60" s="2"/>
      <c r="F60" s="2"/>
      <c r="G60" s="2"/>
      <c r="H60" s="2"/>
      <c r="I60" s="2"/>
      <c r="J60" s="11"/>
    </row>
    <row r="61" spans="2:10" ht="19.5" customHeight="1">
      <c r="B61" s="6"/>
      <c r="C61" s="2"/>
      <c r="D61" s="2"/>
      <c r="E61" s="2"/>
      <c r="F61" s="2"/>
      <c r="G61" s="2"/>
      <c r="H61" s="2"/>
      <c r="I61" s="2"/>
      <c r="J61" s="11"/>
    </row>
    <row r="62" spans="2:10" ht="19.5" customHeight="1">
      <c r="B62" s="31"/>
      <c r="C62" s="52"/>
      <c r="D62" s="52"/>
      <c r="E62" s="52"/>
      <c r="F62" s="52"/>
      <c r="G62" s="52"/>
      <c r="H62" s="52"/>
      <c r="I62" s="52"/>
      <c r="J62" s="32"/>
    </row>
    <row r="63" spans="2:10" ht="19.5" customHeight="1">
      <c r="B63" s="3"/>
      <c r="C63" s="4"/>
      <c r="D63" s="4"/>
      <c r="E63" s="4"/>
      <c r="F63" s="4"/>
      <c r="G63" s="4"/>
      <c r="H63" s="4"/>
      <c r="I63" s="4"/>
      <c r="J63" s="5"/>
    </row>
    <row r="64" spans="2:10" ht="19.5" customHeight="1">
      <c r="B64" s="6"/>
      <c r="C64" s="2"/>
      <c r="D64" s="53"/>
      <c r="E64" s="2"/>
      <c r="F64" s="2"/>
      <c r="G64" s="2"/>
      <c r="H64" s="2"/>
      <c r="I64" s="2"/>
      <c r="J64" s="11"/>
    </row>
    <row r="65" spans="2:10" ht="19.5" customHeight="1">
      <c r="B65" s="6"/>
      <c r="C65" s="54" t="s">
        <v>37</v>
      </c>
      <c r="D65" s="53"/>
      <c r="E65" s="2"/>
      <c r="F65" s="2"/>
      <c r="G65" s="2"/>
      <c r="H65" s="2"/>
      <c r="I65" s="2"/>
      <c r="J65" s="11"/>
    </row>
    <row r="66" spans="2:10" ht="19.5" customHeight="1">
      <c r="B66" s="6"/>
      <c r="C66" s="54"/>
      <c r="D66" s="53"/>
      <c r="E66" s="2"/>
      <c r="F66" s="2"/>
      <c r="G66" s="2"/>
      <c r="H66" s="2"/>
      <c r="I66" s="2"/>
      <c r="J66" s="11"/>
    </row>
    <row r="67" spans="2:10" ht="19.5" customHeight="1">
      <c r="B67" s="6"/>
      <c r="C67" s="54"/>
      <c r="D67" s="53"/>
      <c r="E67" s="2"/>
      <c r="F67" s="2"/>
      <c r="G67" s="2"/>
      <c r="H67" s="2"/>
      <c r="I67" s="2"/>
      <c r="J67" s="11"/>
    </row>
    <row r="68" spans="2:10" ht="19.5" customHeight="1">
      <c r="B68" s="6"/>
      <c r="C68" s="85" t="s">
        <v>6</v>
      </c>
      <c r="D68" s="2"/>
      <c r="E68" s="2"/>
      <c r="F68" s="2"/>
      <c r="G68" s="2"/>
      <c r="H68" s="2"/>
      <c r="I68" s="2"/>
      <c r="J68" s="11"/>
    </row>
    <row r="69" spans="2:10" ht="19.5" customHeight="1">
      <c r="B69" s="6"/>
      <c r="C69" s="101"/>
      <c r="D69" s="18" t="s">
        <v>38</v>
      </c>
      <c r="E69" s="56" t="s">
        <v>39</v>
      </c>
      <c r="F69" s="57" t="s">
        <v>40</v>
      </c>
      <c r="G69" s="2"/>
      <c r="H69" s="2"/>
      <c r="I69" s="2"/>
      <c r="J69" s="11"/>
    </row>
    <row r="70" spans="2:10" ht="19.5" customHeight="1">
      <c r="B70" s="6"/>
      <c r="C70" s="101"/>
      <c r="D70" s="18"/>
      <c r="E70" s="2"/>
      <c r="F70" s="2"/>
      <c r="G70" s="2"/>
      <c r="H70" s="2"/>
      <c r="I70" s="2"/>
      <c r="J70" s="11"/>
    </row>
    <row r="71" spans="2:10" ht="19.5" customHeight="1">
      <c r="B71" s="6"/>
      <c r="C71" s="101"/>
      <c r="D71" s="95" t="s">
        <v>41</v>
      </c>
      <c r="E71" s="111" t="s">
        <v>42</v>
      </c>
      <c r="F71" s="58" t="s">
        <v>43</v>
      </c>
      <c r="G71" s="2"/>
      <c r="H71" s="2"/>
      <c r="I71" s="2"/>
      <c r="J71" s="11"/>
    </row>
    <row r="72" spans="2:10" ht="19.5" customHeight="1">
      <c r="B72" s="6"/>
      <c r="C72" s="101"/>
      <c r="D72" s="95"/>
      <c r="E72" s="95"/>
      <c r="F72" s="45">
        <v>2</v>
      </c>
      <c r="G72" s="2"/>
      <c r="H72" s="2"/>
      <c r="I72" s="2"/>
      <c r="J72" s="11"/>
    </row>
    <row r="73" spans="2:10" ht="19.5" customHeight="1">
      <c r="B73" s="6"/>
      <c r="C73" s="101"/>
      <c r="D73" s="2"/>
      <c r="E73" s="2"/>
      <c r="F73" s="2"/>
      <c r="G73" s="2"/>
      <c r="H73" s="2"/>
      <c r="I73" s="2"/>
      <c r="J73" s="11"/>
    </row>
    <row r="74" spans="2:10" ht="19.5" customHeight="1">
      <c r="B74" s="6"/>
      <c r="C74" s="2"/>
      <c r="D74" s="2"/>
      <c r="E74" s="2"/>
      <c r="F74" s="45"/>
      <c r="G74" s="2"/>
      <c r="H74" s="2"/>
      <c r="I74" s="2"/>
      <c r="J74" s="11"/>
    </row>
    <row r="75" spans="2:10" ht="19.5" customHeight="1">
      <c r="B75" s="6"/>
      <c r="C75" s="2"/>
      <c r="D75" s="2"/>
      <c r="E75" s="2"/>
      <c r="F75" s="2"/>
      <c r="G75" s="2"/>
      <c r="H75" s="2"/>
      <c r="I75" s="2"/>
      <c r="J75" s="11"/>
    </row>
    <row r="76" spans="2:10" ht="30" customHeight="1">
      <c r="B76" s="6"/>
      <c r="E76" s="55" t="s">
        <v>7</v>
      </c>
      <c r="F76" s="59">
        <f>IF(F43&gt;F58,F43,ROUND((F43+F58)/2,0))</f>
        <v>250</v>
      </c>
      <c r="G76" s="2"/>
      <c r="H76" s="2"/>
      <c r="I76" s="2"/>
      <c r="J76" s="11"/>
    </row>
    <row r="77" spans="2:10" ht="19.5" customHeight="1">
      <c r="B77" s="6"/>
      <c r="C77" s="2"/>
      <c r="D77" s="2"/>
      <c r="E77" s="2"/>
      <c r="F77" s="2"/>
      <c r="G77" s="2"/>
      <c r="H77" s="2"/>
      <c r="I77" s="2"/>
      <c r="J77" s="11"/>
    </row>
    <row r="78" spans="2:10" ht="19.5" customHeight="1">
      <c r="B78" s="31"/>
      <c r="C78" s="52"/>
      <c r="D78" s="52"/>
      <c r="E78" s="52"/>
      <c r="F78" s="52"/>
      <c r="G78" s="52"/>
      <c r="H78" s="52"/>
      <c r="I78" s="52"/>
      <c r="J78" s="32"/>
    </row>
    <row r="79" spans="2:10" ht="19.5" customHeight="1">
      <c r="B79" s="6"/>
      <c r="C79" s="2"/>
      <c r="D79" s="2"/>
      <c r="E79" s="2"/>
      <c r="F79" s="2"/>
      <c r="G79" s="2"/>
      <c r="H79" s="2"/>
      <c r="I79" s="2"/>
      <c r="J79" s="11"/>
    </row>
    <row r="80" spans="2:10" ht="19.5" customHeight="1">
      <c r="B80" s="6"/>
      <c r="C80" s="2"/>
      <c r="D80" s="2"/>
      <c r="E80" s="2"/>
      <c r="F80" s="2"/>
      <c r="G80" s="2"/>
      <c r="H80" s="2"/>
      <c r="I80" s="2"/>
      <c r="J80" s="11"/>
    </row>
    <row r="81" spans="2:10" ht="19.5" customHeight="1">
      <c r="B81" s="6"/>
      <c r="C81" s="57" t="s">
        <v>44</v>
      </c>
      <c r="D81" s="2"/>
      <c r="E81" s="2"/>
      <c r="F81" s="2"/>
      <c r="G81" s="2"/>
      <c r="H81" s="2"/>
      <c r="I81" s="2"/>
      <c r="J81" s="11"/>
    </row>
    <row r="82" spans="2:10" ht="19.5" customHeight="1">
      <c r="B82" s="6"/>
      <c r="C82" s="57"/>
      <c r="D82" s="2"/>
      <c r="E82" s="2"/>
      <c r="F82" s="2"/>
      <c r="G82" s="2"/>
      <c r="H82" s="2"/>
      <c r="I82" s="2"/>
      <c r="J82" s="11"/>
    </row>
    <row r="83" spans="2:10" ht="19.5" customHeight="1">
      <c r="B83" s="6"/>
      <c r="C83" s="2"/>
      <c r="D83" s="2"/>
      <c r="E83" s="2"/>
      <c r="F83" s="2"/>
      <c r="G83" s="2"/>
      <c r="H83" s="2"/>
      <c r="I83" s="2"/>
      <c r="J83" s="11"/>
    </row>
    <row r="84" spans="2:10" ht="30" customHeight="1">
      <c r="B84" s="6"/>
      <c r="E84" s="44" t="s">
        <v>18</v>
      </c>
      <c r="F84" s="60">
        <v>100</v>
      </c>
      <c r="G84" s="36" t="s">
        <v>17</v>
      </c>
      <c r="H84" s="2"/>
      <c r="I84" s="2"/>
      <c r="J84" s="11"/>
    </row>
    <row r="85" spans="2:10" ht="19.5" customHeight="1">
      <c r="B85" s="6"/>
      <c r="C85" s="2"/>
      <c r="D85" s="2"/>
      <c r="E85" s="2"/>
      <c r="F85" s="2"/>
      <c r="G85" s="2"/>
      <c r="H85" s="2"/>
      <c r="I85" s="2"/>
      <c r="J85" s="11"/>
    </row>
    <row r="86" spans="2:10" ht="19.5" customHeight="1">
      <c r="B86" s="6"/>
      <c r="C86" s="2"/>
      <c r="D86" s="2"/>
      <c r="E86" s="2"/>
      <c r="F86" s="2"/>
      <c r="G86" s="2"/>
      <c r="H86" s="2"/>
      <c r="I86" s="2"/>
      <c r="J86" s="11"/>
    </row>
    <row r="87" spans="2:10" ht="19.5" customHeight="1">
      <c r="B87" s="6"/>
      <c r="C87" s="105" t="s">
        <v>9</v>
      </c>
      <c r="D87" s="2"/>
      <c r="E87" s="2"/>
      <c r="F87" s="2"/>
      <c r="G87" s="2"/>
      <c r="H87" s="2"/>
      <c r="I87" s="2"/>
      <c r="J87" s="11"/>
    </row>
    <row r="88" spans="2:10" ht="19.5" customHeight="1">
      <c r="B88" s="6"/>
      <c r="C88" s="106"/>
      <c r="D88" s="18" t="s">
        <v>45</v>
      </c>
      <c r="E88" s="48" t="s">
        <v>19</v>
      </c>
      <c r="F88" s="57" t="s">
        <v>46</v>
      </c>
      <c r="G88" s="2"/>
      <c r="H88" s="2"/>
      <c r="I88" s="2"/>
      <c r="J88" s="11"/>
    </row>
    <row r="89" spans="2:10" ht="19.5" customHeight="1">
      <c r="B89" s="6"/>
      <c r="C89" s="106"/>
      <c r="D89" s="2"/>
      <c r="E89" s="2"/>
      <c r="F89" s="2"/>
      <c r="G89" s="2"/>
      <c r="H89" s="2"/>
      <c r="I89" s="2"/>
      <c r="J89" s="11"/>
    </row>
    <row r="90" spans="2:10" ht="19.5" customHeight="1">
      <c r="B90" s="6"/>
      <c r="C90" s="106"/>
      <c r="D90" s="18" t="s">
        <v>47</v>
      </c>
      <c r="E90" s="48" t="s">
        <v>19</v>
      </c>
      <c r="F90" s="57">
        <v>0</v>
      </c>
      <c r="G90" s="2" t="s">
        <v>22</v>
      </c>
      <c r="H90" s="2"/>
      <c r="I90" s="2"/>
      <c r="J90" s="11"/>
    </row>
    <row r="91" spans="2:10" ht="19.5" customHeight="1">
      <c r="B91" s="6"/>
      <c r="C91" s="106"/>
      <c r="D91" s="18"/>
      <c r="E91" s="48"/>
      <c r="F91" s="57"/>
      <c r="G91" s="2"/>
      <c r="H91" s="2"/>
      <c r="I91" s="2"/>
      <c r="J91" s="11"/>
    </row>
    <row r="92" spans="2:10" ht="19.5" customHeight="1">
      <c r="B92" s="6"/>
      <c r="C92" s="2"/>
      <c r="D92" s="18"/>
      <c r="E92" s="48"/>
      <c r="F92" s="57"/>
      <c r="G92" s="2"/>
      <c r="H92" s="2"/>
      <c r="I92" s="2"/>
      <c r="J92" s="11"/>
    </row>
    <row r="93" spans="2:10" ht="19.5" customHeight="1">
      <c r="B93" s="6"/>
      <c r="C93" s="2"/>
      <c r="D93" s="18"/>
      <c r="E93" s="48"/>
      <c r="F93" s="57"/>
      <c r="G93" s="2"/>
      <c r="H93" s="2"/>
      <c r="I93" s="2"/>
      <c r="J93" s="11"/>
    </row>
    <row r="94" spans="2:10" ht="19.5" customHeight="1" thickBot="1">
      <c r="B94" s="6"/>
      <c r="C94" s="2"/>
      <c r="D94" s="18"/>
      <c r="E94" s="48"/>
      <c r="F94" s="57"/>
      <c r="G94" s="2"/>
      <c r="H94" s="2"/>
      <c r="I94" s="2"/>
      <c r="J94" s="11"/>
    </row>
    <row r="95" spans="2:10" ht="30" customHeight="1" thickBot="1">
      <c r="B95" s="6"/>
      <c r="E95" s="61" t="s">
        <v>8</v>
      </c>
      <c r="F95" s="62">
        <f>IF(F76&gt;F84,F76-F84,0)</f>
        <v>150</v>
      </c>
      <c r="G95" s="2"/>
      <c r="H95" s="2"/>
      <c r="I95" s="2"/>
      <c r="J95" s="11"/>
    </row>
    <row r="96" spans="2:14" ht="16.5">
      <c r="B96" s="6"/>
      <c r="C96" s="2"/>
      <c r="D96" s="2"/>
      <c r="E96" s="2"/>
      <c r="F96" s="2"/>
      <c r="G96" s="2"/>
      <c r="H96" s="2"/>
      <c r="I96" s="2"/>
      <c r="J96" s="11"/>
      <c r="K96" s="1"/>
      <c r="L96" s="1"/>
      <c r="M96" s="1"/>
      <c r="N96" s="1"/>
    </row>
    <row r="97" spans="2:14" ht="16.5">
      <c r="B97" s="31"/>
      <c r="C97" s="52"/>
      <c r="D97" s="52"/>
      <c r="E97" s="52"/>
      <c r="F97" s="52"/>
      <c r="G97" s="52"/>
      <c r="H97" s="52"/>
      <c r="I97" s="52"/>
      <c r="J97" s="32"/>
      <c r="K97" s="1"/>
      <c r="L97" s="1"/>
      <c r="M97" s="1"/>
      <c r="N97" s="1"/>
    </row>
    <row r="98" spans="6:14" ht="16.5">
      <c r="F98" s="2"/>
      <c r="G98" s="2"/>
      <c r="H98" s="2"/>
      <c r="I98" s="2"/>
      <c r="J98" s="2"/>
      <c r="K98" s="1"/>
      <c r="L98" s="1"/>
      <c r="M98" s="1"/>
      <c r="N98" s="1"/>
    </row>
    <row r="99" ht="16.5">
      <c r="F99" s="76"/>
    </row>
  </sheetData>
  <sheetProtection password="92BE" sheet="1" objects="1" scenarios="1" selectLockedCells="1"/>
  <mergeCells count="18">
    <mergeCell ref="C87:C91"/>
    <mergeCell ref="D33:E35"/>
    <mergeCell ref="D37:E37"/>
    <mergeCell ref="D50:E51"/>
    <mergeCell ref="C68:C73"/>
    <mergeCell ref="D71:D72"/>
    <mergeCell ref="E71:E72"/>
    <mergeCell ref="C50:C51"/>
    <mergeCell ref="D18:E18"/>
    <mergeCell ref="C26:C27"/>
    <mergeCell ref="D26:D27"/>
    <mergeCell ref="F26:F27"/>
    <mergeCell ref="B3:J3"/>
    <mergeCell ref="C5:I5"/>
    <mergeCell ref="B6:J6"/>
    <mergeCell ref="C14:C15"/>
    <mergeCell ref="D14:H14"/>
    <mergeCell ref="D15:H15"/>
  </mergeCells>
  <conditionalFormatting sqref="F28 F20:F25">
    <cfRule type="cellIs" priority="1" dxfId="0" operator="equal" stopIfTrue="1">
      <formula>MINA(#REF!)</formula>
    </cfRule>
    <cfRule type="cellIs" priority="2" dxfId="1" operator="equal" stopIfTrue="1">
      <formula>MAXA(#REF!)</formula>
    </cfRule>
  </conditionalFormatting>
  <printOptions/>
  <pageMargins left="0.75" right="0.75" top="1" bottom="1" header="0.5" footer="0.5"/>
  <pageSetup horizontalDpi="600" verticalDpi="600" orientation="portrait" paperSize="9" scale="48" r:id="rId2"/>
  <rowBreaks count="1" manualBreakCount="1">
    <brk id="62" min="1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M110"/>
  <sheetViews>
    <sheetView workbookViewId="0" topLeftCell="A1">
      <selection activeCell="T10" sqref="T10"/>
    </sheetView>
  </sheetViews>
  <sheetFormatPr defaultColWidth="9.140625" defaultRowHeight="12.75"/>
  <cols>
    <col min="1" max="2" width="5.7109375" style="66" customWidth="1"/>
    <col min="3" max="11" width="9.140625" style="66" customWidth="1"/>
    <col min="12" max="12" width="10.00390625" style="66" customWidth="1"/>
    <col min="13" max="13" width="5.7109375" style="66" customWidth="1"/>
    <col min="14" max="16384" width="9.140625" style="66" customWidth="1"/>
  </cols>
  <sheetData>
    <row r="1" ht="24.75" customHeight="1"/>
    <row r="2" spans="2:13" ht="24.75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2:13" ht="12.75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2:13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2:13" ht="12.7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2:13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2:13" ht="12.7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2:13" ht="12.7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13" ht="12.7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2:13" ht="12.7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2:13" ht="12.7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</row>
    <row r="12" spans="2:13" ht="12.7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</row>
    <row r="13" spans="2:13" ht="12.7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2:13" ht="12.7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</row>
    <row r="15" spans="2:13" ht="12.7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</row>
    <row r="16" spans="2:13" ht="12.7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</row>
    <row r="17" spans="2:13" ht="12.7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2:13" ht="12.7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2:13" ht="12.7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</row>
    <row r="20" spans="2:13" ht="12.7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2" spans="2:13" ht="12.7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2:13" ht="12.7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2:13" ht="12.7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</row>
    <row r="25" spans="2:13" ht="12.7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2:13" ht="12.7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</row>
    <row r="27" spans="2:13" ht="12.7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/>
    </row>
    <row r="28" spans="2:13" ht="12.7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/>
    </row>
    <row r="29" spans="2:13" ht="12.7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</row>
    <row r="30" spans="2:13" ht="12.7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2:13" ht="12.7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2:13" ht="12.7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2:13" ht="12.7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2:13" ht="12.7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</row>
    <row r="35" spans="2:13" ht="12.7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2:13" ht="12.7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</row>
    <row r="37" spans="2:13" ht="12.7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2:13" ht="12.7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2:13" ht="12.7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2:13" ht="12.7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</row>
    <row r="41" spans="2:13" ht="12.7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2:13" ht="12.75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2"/>
    </row>
    <row r="43" spans="2:13" ht="12.75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</row>
    <row r="44" spans="2:13" ht="12.7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</row>
    <row r="45" spans="2:13" ht="12.75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2:13" ht="12.75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</row>
    <row r="47" spans="2:13" ht="12.75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</row>
    <row r="48" spans="2:13" ht="12.75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2:13" ht="12.75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2"/>
    </row>
    <row r="50" spans="2:13" ht="12.75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</row>
    <row r="51" spans="2:13" ht="12.75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</row>
    <row r="52" spans="2:13" ht="12.75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</row>
    <row r="53" spans="2:13" ht="12.75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</row>
    <row r="54" spans="2:13" ht="12.7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</row>
    <row r="55" spans="2:13" ht="12.7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</row>
    <row r="56" spans="2:13" ht="12.75"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2:13" ht="12.75"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2"/>
    </row>
    <row r="58" spans="2:13" ht="12.75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2"/>
    </row>
    <row r="59" spans="2:13" ht="12.75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2"/>
    </row>
    <row r="60" spans="2:13" ht="12.75"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</row>
    <row r="61" spans="2:13" ht="12.75"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2"/>
    </row>
    <row r="62" spans="2:13" ht="12.75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2:13" ht="12.7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3" ht="12.75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2"/>
    </row>
    <row r="65" spans="2:13" ht="12.75"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</row>
    <row r="66" spans="2:13" ht="12.75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2"/>
    </row>
    <row r="67" spans="2:13" ht="12.75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2"/>
    </row>
    <row r="68" spans="2:13" ht="12.75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</row>
    <row r="69" spans="2:13" ht="12.75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2"/>
    </row>
    <row r="70" spans="2:13" ht="12.75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2"/>
    </row>
    <row r="71" spans="2:13" ht="12.75"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2"/>
    </row>
    <row r="72" spans="2:13" ht="12.75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</row>
    <row r="73" spans="2:13" ht="12.75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</row>
    <row r="74" spans="2:13" ht="12.75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2"/>
    </row>
    <row r="75" spans="2:13" ht="12.75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</row>
    <row r="76" spans="2:13" ht="12.75"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2"/>
    </row>
    <row r="77" spans="2:13" ht="12.75"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</row>
    <row r="78" spans="2:13" ht="12.75"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</row>
    <row r="79" spans="2:13" ht="12.75"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2"/>
    </row>
    <row r="80" spans="2:13" ht="12.75"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2"/>
    </row>
    <row r="81" spans="2:13" ht="12.75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2"/>
    </row>
    <row r="82" spans="2:13" ht="12.75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2"/>
    </row>
    <row r="83" spans="2:13" ht="12.75"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2"/>
    </row>
    <row r="84" spans="2:13" ht="12.75"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2"/>
    </row>
    <row r="85" spans="2:13" ht="12.75"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2"/>
    </row>
    <row r="86" spans="2:13" ht="12.75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2"/>
    </row>
    <row r="87" spans="2:13" ht="12.75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2"/>
    </row>
    <row r="88" spans="2:13" ht="12.75" customHeight="1"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2"/>
    </row>
    <row r="89" spans="2:13" ht="12.75"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2"/>
    </row>
    <row r="90" spans="2:13" ht="12.75"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2"/>
    </row>
    <row r="91" spans="2:13" ht="12.75"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2"/>
    </row>
    <row r="92" spans="2:13" ht="12.75"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2"/>
    </row>
    <row r="93" spans="2:13" ht="12.75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2"/>
    </row>
    <row r="94" spans="2:13" ht="12.75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2"/>
    </row>
    <row r="95" spans="2:13" ht="12.75"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2"/>
    </row>
    <row r="96" spans="2:13" ht="12.75"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2"/>
    </row>
    <row r="97" spans="2:13" ht="12.75"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2"/>
    </row>
    <row r="98" spans="2:13" ht="12.75"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2"/>
    </row>
    <row r="99" spans="2:13" ht="12.75"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2"/>
    </row>
    <row r="100" spans="2:13" ht="12.75"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2"/>
    </row>
    <row r="101" spans="2:13" ht="12.75">
      <c r="B101" s="70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2"/>
    </row>
    <row r="102" spans="2:13" ht="12.75"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2"/>
    </row>
    <row r="103" spans="2:13" ht="12.75"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2"/>
    </row>
    <row r="104" spans="2:13" ht="12.75"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2"/>
    </row>
    <row r="105" spans="2:13" ht="12.75"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2"/>
    </row>
    <row r="106" spans="2:13" ht="12.75"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2"/>
    </row>
    <row r="107" spans="2:13" ht="12.75"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2"/>
    </row>
    <row r="108" spans="2:13" ht="12.75"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2"/>
    </row>
    <row r="109" spans="2:13" ht="12.75" customHeight="1"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2"/>
    </row>
    <row r="110" spans="2:13" ht="24.75" customHeight="1"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5"/>
    </row>
  </sheetData>
  <sheetProtection password="92BE" sheet="1" objects="1" scenarios="1" selectLockedCells="1"/>
  <printOptions/>
  <pageMargins left="0.75" right="0.75" top="1" bottom="1" header="0.5" footer="0.5"/>
  <pageSetup orientation="portrait" paperSize="9"/>
  <legacyDrawing r:id="rId3"/>
  <oleObjects>
    <oleObject progId="Word.Document.8" shapeId="905291" r:id="rId1"/>
    <oleObject progId="Word.Document.8" shapeId="9052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pr37448</dc:creator>
  <cp:keywords/>
  <dc:description/>
  <cp:lastModifiedBy>pr37448</cp:lastModifiedBy>
  <dcterms:created xsi:type="dcterms:W3CDTF">2018-01-23T11:18:55Z</dcterms:created>
  <dcterms:modified xsi:type="dcterms:W3CDTF">2018-01-23T11:51:43Z</dcterms:modified>
  <cp:category/>
  <cp:version/>
  <cp:contentType/>
  <cp:contentStatus/>
</cp:coreProperties>
</file>